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ngassinger\Documents\MGOS_lokal\Marketing\Web Site\Assets_Aktuell\"/>
    </mc:Choice>
  </mc:AlternateContent>
  <bookViews>
    <workbookView xWindow="0" yWindow="0" windowWidth="28800" windowHeight="13040"/>
  </bookViews>
  <sheets>
    <sheet name="calculator V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6" i="1"/>
  <c r="I13" i="1" s="1"/>
  <c r="I16" i="1" s="1"/>
  <c r="F22" i="1"/>
  <c r="I19" i="1" s="1"/>
  <c r="I22" i="1" s="1"/>
  <c r="C10" i="1"/>
  <c r="D10" i="1"/>
  <c r="F15" i="1"/>
  <c r="C15" i="1"/>
  <c r="C16" i="1" s="1"/>
  <c r="C21" i="1"/>
  <c r="C22" i="1" s="1"/>
  <c r="I15" i="1" l="1"/>
  <c r="E6" i="1" l="1"/>
  <c r="D6" i="1"/>
  <c r="C8" i="1"/>
  <c r="F20" i="1" s="1"/>
  <c r="E8" i="1"/>
  <c r="F21" i="1" l="1"/>
  <c r="I20" i="1"/>
  <c r="I21" i="1" l="1"/>
</calcChain>
</file>

<file path=xl/sharedStrings.xml><?xml version="1.0" encoding="utf-8"?>
<sst xmlns="http://schemas.openxmlformats.org/spreadsheetml/2006/main" count="39" uniqueCount="24">
  <si>
    <r>
      <t>cm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</si>
  <si>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r>
      <rPr>
        <b/>
        <sz val="14"/>
        <color theme="1"/>
        <rFont val="Symbol"/>
        <family val="1"/>
        <charset val="2"/>
      </rPr>
      <t xml:space="preserve">D </t>
    </r>
    <r>
      <rPr>
        <b/>
        <sz val="14"/>
        <color theme="1"/>
        <rFont val="Calibri"/>
        <family val="2"/>
        <scheme val="minor"/>
      </rPr>
      <t>cm</t>
    </r>
    <r>
      <rPr>
        <b/>
        <vertAlign val="superscript"/>
        <sz val="14"/>
        <color theme="1"/>
        <rFont val="Calibri"/>
        <family val="2"/>
        <scheme val="minor"/>
      </rPr>
      <t>-1</t>
    </r>
  </si>
  <si>
    <r>
      <t>D</t>
    </r>
    <r>
      <rPr>
        <b/>
        <sz val="14"/>
        <color theme="1"/>
        <rFont val="Calibri"/>
        <family val="2"/>
        <scheme val="minor"/>
      </rPr>
      <t xml:space="preserve"> nm</t>
    </r>
  </si>
  <si>
    <r>
      <t>D</t>
    </r>
    <r>
      <rPr>
        <b/>
        <sz val="14"/>
        <color theme="1"/>
        <rFont val="Calibri"/>
        <family val="2"/>
        <scheme val="minor"/>
      </rPr>
      <t xml:space="preserve"> nm:</t>
    </r>
  </si>
  <si>
    <r>
      <t xml:space="preserve">@ </t>
    </r>
    <r>
      <rPr>
        <b/>
        <sz val="14"/>
        <color theme="1"/>
        <rFont val="Calibri"/>
        <family val="2"/>
        <scheme val="minor"/>
      </rPr>
      <t>cm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:</t>
    </r>
  </si>
  <si>
    <t>@ nm:</t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</si>
  <si>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cm</t>
    </r>
    <r>
      <rPr>
        <b/>
        <vertAlign val="superscript"/>
        <sz val="14"/>
        <color theme="1"/>
        <rFont val="Calibri"/>
        <family val="2"/>
        <scheme val="minor"/>
      </rPr>
      <t>-1</t>
    </r>
    <r>
      <rPr>
        <b/>
        <sz val="14"/>
        <color theme="1"/>
        <rFont val="Calibri"/>
        <family val="2"/>
        <scheme val="minor"/>
      </rPr>
      <t>:</t>
    </r>
  </si>
  <si>
    <t>nm</t>
  </si>
  <si>
    <t>c [m/sec] =</t>
  </si>
  <si>
    <t>THz</t>
  </si>
  <si>
    <r>
      <rPr>
        <b/>
        <sz val="11"/>
        <color theme="1"/>
        <rFont val="Symbol"/>
        <family val="1"/>
        <charset val="2"/>
      </rPr>
      <t>@ D (</t>
    </r>
    <r>
      <rPr>
        <b/>
        <sz val="11"/>
        <color theme="1"/>
        <rFont val="Calibri"/>
        <family val="2"/>
        <scheme val="minor"/>
      </rPr>
      <t>cm</t>
    </r>
    <r>
      <rPr>
        <b/>
        <vertAlign val="superscript"/>
        <sz val="11"/>
        <color theme="1"/>
        <rFont val="Symbol"/>
        <family val="1"/>
        <charset val="2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</si>
  <si>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@ D (</t>
    </r>
    <r>
      <rPr>
        <b/>
        <sz val="11"/>
        <color theme="1"/>
        <rFont val="Calibri"/>
        <family val="2"/>
        <scheme val="minor"/>
      </rPr>
      <t>nm)</t>
    </r>
  </si>
  <si>
    <r>
      <rPr>
        <b/>
        <sz val="11"/>
        <color theme="1"/>
        <rFont val="Symbol"/>
        <family val="1"/>
        <charset val="2"/>
      </rPr>
      <t>@ D</t>
    </r>
    <r>
      <rPr>
        <b/>
        <sz val="11"/>
        <color theme="1"/>
        <rFont val="Calibri"/>
        <family val="2"/>
        <scheme val="minor"/>
      </rPr>
      <t xml:space="preserve"> (GHz)</t>
    </r>
  </si>
  <si>
    <r>
      <rPr>
        <b/>
        <sz val="14"/>
        <color theme="1"/>
        <rFont val="Symbol"/>
        <family val="1"/>
        <charset val="2"/>
      </rPr>
      <t>D</t>
    </r>
    <r>
      <rPr>
        <b/>
        <sz val="14"/>
        <color theme="1"/>
        <rFont val="Calibri"/>
        <family val="2"/>
        <scheme val="minor"/>
      </rPr>
      <t xml:space="preserve"> [GHz]:</t>
    </r>
  </si>
  <si>
    <r>
      <rPr>
        <b/>
        <sz val="11"/>
        <color theme="1"/>
        <rFont val="Symbol"/>
        <family val="1"/>
        <charset val="2"/>
      </rPr>
      <t>@ D</t>
    </r>
    <r>
      <rPr>
        <b/>
        <sz val="11"/>
        <color theme="1"/>
        <rFont val="Calibri"/>
        <family val="2"/>
        <scheme val="minor"/>
      </rPr>
      <t xml:space="preserve"> (MHz)</t>
    </r>
  </si>
  <si>
    <t>Delta mittig +/-  Delta/2</t>
  </si>
  <si>
    <t>Wavelength / Wavenumber / Frequency calculator</t>
  </si>
  <si>
    <t>Please input values in yellow fields</t>
  </si>
  <si>
    <t>Version 1.0</t>
  </si>
  <si>
    <t>© MG Optical Solutions GmbH, 2019</t>
  </si>
  <si>
    <t xml:space="preserve">Haftungsausschluss / Disclaimer: </t>
  </si>
  <si>
    <t>We take no responsibility for the results given by this template. Please make sure to doublecheck. We refer to our general terms and conditions which we send you on request.</t>
  </si>
  <si>
    <t>If you find any flaws in the calculation please contact "sta@mgopticalsolutions.com". Thank you.</t>
  </si>
  <si>
    <t xml:space="preserve">Wir übernehmen keinerlei Haftung für die Richtigkeit der hinterlegten Formeln und deren Ergebnisse. Wir verweisen auf unsere allgemeinen Geschäftsbedingungen, falls Sie dieses Dokument nutzen.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</si>
</sst>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000"/>
    <numFmt numFmtId="166" formatCode="#,##0.000"/>
    <numFmt numFmtId="167" formatCode="#,##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4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Symbol"/>
      <family val="1"/>
      <charset val="2"/>
    </font>
    <font>
      <sz val="11"/>
      <color rgb="FF22222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4" borderId="7" xfId="0" applyNumberFormat="1" applyFill="1" applyBorder="1" applyAlignment="1" applyProtection="1">
      <alignment horizontal="center"/>
    </xf>
    <xf numFmtId="164" fontId="0" fillId="4" borderId="6" xfId="0" applyNumberFormat="1" applyFill="1" applyBorder="1" applyAlignment="1" applyProtection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" fontId="0" fillId="4" borderId="8" xfId="0" applyNumberFormat="1" applyFill="1" applyBorder="1" applyAlignment="1" applyProtection="1">
      <alignment horizontal="center"/>
    </xf>
    <xf numFmtId="0" fontId="0" fillId="0" borderId="0" xfId="0" applyProtection="1"/>
    <xf numFmtId="166" fontId="0" fillId="3" borderId="1" xfId="0" applyNumberFormat="1" applyFill="1" applyBorder="1" applyProtection="1"/>
    <xf numFmtId="164" fontId="0" fillId="0" borderId="0" xfId="0" applyNumberFormat="1" applyFill="1" applyBorder="1" applyAlignment="1" applyProtection="1">
      <alignment horizontal="center"/>
    </xf>
    <xf numFmtId="4" fontId="0" fillId="0" borderId="9" xfId="0" applyNumberForma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/>
    </xf>
    <xf numFmtId="166" fontId="0" fillId="4" borderId="5" xfId="0" applyNumberFormat="1" applyFill="1" applyBorder="1" applyProtection="1"/>
    <xf numFmtId="167" fontId="0" fillId="2" borderId="1" xfId="0" applyNumberFormat="1" applyFill="1" applyBorder="1" applyProtection="1">
      <protection locked="0"/>
    </xf>
    <xf numFmtId="164" fontId="0" fillId="0" borderId="0" xfId="0" applyNumberFormat="1" applyProtection="1"/>
    <xf numFmtId="164" fontId="8" fillId="0" borderId="0" xfId="0" applyNumberFormat="1" applyFont="1" applyProtection="1"/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4" fillId="0" borderId="2" xfId="0" applyFont="1" applyBorder="1" applyProtection="1"/>
    <xf numFmtId="0" fontId="2" fillId="0" borderId="3" xfId="0" quotePrefix="1" applyFont="1" applyBorder="1" applyProtection="1"/>
    <xf numFmtId="0" fontId="1" fillId="0" borderId="4" xfId="0" quotePrefix="1" applyFont="1" applyBorder="1" applyAlignment="1" applyProtection="1">
      <alignment horizontal="right"/>
    </xf>
    <xf numFmtId="164" fontId="2" fillId="0" borderId="3" xfId="0" quotePrefix="1" applyNumberFormat="1" applyFont="1" applyBorder="1" applyAlignment="1" applyProtection="1">
      <alignment horizontal="center"/>
    </xf>
    <xf numFmtId="167" fontId="2" fillId="0" borderId="2" xfId="0" quotePrefix="1" applyNumberFormat="1" applyFont="1" applyBorder="1" applyAlignment="1" applyProtection="1">
      <alignment horizontal="center"/>
    </xf>
    <xf numFmtId="166" fontId="1" fillId="0" borderId="4" xfId="0" quotePrefix="1" applyNumberFormat="1" applyFont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Border="1" applyProtection="1"/>
    <xf numFmtId="0" fontId="8" fillId="0" borderId="0" xfId="0" applyFont="1" applyProtection="1"/>
    <xf numFmtId="0" fontId="11" fillId="0" borderId="0" xfId="0" applyFont="1" applyProtection="1"/>
    <xf numFmtId="164" fontId="0" fillId="0" borderId="0" xfId="0" quotePrefix="1" applyNumberFormat="1" applyProtection="1"/>
    <xf numFmtId="0" fontId="0" fillId="0" borderId="0" xfId="0" quotePrefix="1" applyProtection="1"/>
    <xf numFmtId="0" fontId="4" fillId="0" borderId="0" xfId="0" applyFont="1" applyProtection="1"/>
    <xf numFmtId="164" fontId="2" fillId="0" borderId="0" xfId="0" applyNumberFormat="1" applyFont="1" applyAlignment="1" applyProtection="1">
      <alignment horizontal="center"/>
    </xf>
    <xf numFmtId="4" fontId="0" fillId="0" borderId="0" xfId="0" applyNumberFormat="1" applyProtection="1"/>
    <xf numFmtId="3" fontId="7" fillId="0" borderId="0" xfId="0" applyNumberFormat="1" applyFont="1" applyProtection="1"/>
    <xf numFmtId="165" fontId="0" fillId="0" borderId="0" xfId="0" applyNumberFormat="1" applyProtection="1"/>
    <xf numFmtId="164" fontId="8" fillId="0" borderId="0" xfId="0" applyNumberFormat="1" applyFont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2" xfId="0" applyBorder="1" applyProtection="1"/>
    <xf numFmtId="0" fontId="10" fillId="0" borderId="10" xfId="0" applyFont="1" applyBorder="1" applyProtection="1"/>
    <xf numFmtId="0" fontId="0" fillId="0" borderId="10" xfId="0" applyBorder="1" applyProtection="1"/>
    <xf numFmtId="0" fontId="9" fillId="0" borderId="11" xfId="0" applyFont="1" applyBorder="1" applyProtection="1"/>
    <xf numFmtId="0" fontId="0" fillId="0" borderId="3" xfId="0" applyBorder="1" applyProtection="1"/>
    <xf numFmtId="164" fontId="0" fillId="0" borderId="0" xfId="0" applyNumberFormat="1" applyBorder="1" applyProtection="1"/>
    <xf numFmtId="0" fontId="0" fillId="0" borderId="9" xfId="0" applyBorder="1" applyProtection="1"/>
    <xf numFmtId="164" fontId="0" fillId="0" borderId="3" xfId="0" applyNumberFormat="1" applyBorder="1" applyProtection="1"/>
    <xf numFmtId="167" fontId="0" fillId="0" borderId="0" xfId="0" applyNumberFormat="1" applyBorder="1" applyProtection="1"/>
    <xf numFmtId="166" fontId="0" fillId="0" borderId="0" xfId="0" applyNumberFormat="1" applyBorder="1" applyProtection="1"/>
    <xf numFmtId="166" fontId="0" fillId="0" borderId="12" xfId="0" applyNumberFormat="1" applyBorder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541130</xdr:colOff>
      <xdr:row>3</xdr:row>
      <xdr:rowOff>182218</xdr:rowOff>
    </xdr:from>
    <xdr:to>
      <xdr:col>8</xdr:col>
      <xdr:colOff>159206</xdr:colOff>
      <xdr:row>9</xdr:row>
      <xdr:rowOff>182218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3043" y="916609"/>
          <a:ext cx="1942728" cy="1236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7"/>
  <sheetViews>
    <sheetView showGridLines="0" tabSelected="1" zoomScale="115" zoomScaleNormal="115" workbookViewId="0">
      <pane ySplit="37" topLeftCell="A38" activePane="bottomLeft" state="frozen"/>
      <selection pane="bottomLeft" activeCell="E10" sqref="E10"/>
    </sheetView>
  </sheetViews>
  <sheetFormatPr baseColWidth="10" defaultRowHeight="14.5" x14ac:dyDescent="0.35"/>
  <cols>
    <col min="1" max="1" width="10.90625" style="8"/>
    <col min="2" max="3" width="11.7265625" style="15" customWidth="1"/>
    <col min="4" max="4" width="11.7265625" style="8" customWidth="1"/>
    <col min="5" max="5" width="11.81640625" style="8" bestFit="1" customWidth="1"/>
    <col min="6" max="6" width="11.453125" style="8" customWidth="1"/>
    <col min="7" max="9" width="10.90625" style="8"/>
    <col min="10" max="10" width="12.453125" style="8" customWidth="1"/>
    <col min="11" max="12" width="10.90625" style="8"/>
    <col min="13" max="13" width="11.36328125" style="8" customWidth="1"/>
    <col min="14" max="16384" width="10.90625" style="8"/>
  </cols>
  <sheetData>
    <row r="1" spans="2:10" ht="22.5" customHeight="1" thickBot="1" x14ac:dyDescent="0.4"/>
    <row r="2" spans="2:10" ht="21" x14ac:dyDescent="0.5">
      <c r="B2" s="39"/>
      <c r="C2" s="40" t="s">
        <v>16</v>
      </c>
      <c r="D2" s="40"/>
      <c r="E2" s="40"/>
      <c r="F2" s="40"/>
      <c r="G2" s="41"/>
      <c r="H2" s="41"/>
      <c r="I2" s="42" t="s">
        <v>18</v>
      </c>
    </row>
    <row r="3" spans="2:10" x14ac:dyDescent="0.35">
      <c r="B3" s="43"/>
      <c r="C3" s="44" t="s">
        <v>17</v>
      </c>
      <c r="D3" s="44"/>
      <c r="E3" s="44"/>
      <c r="F3" s="44"/>
      <c r="G3" s="27"/>
      <c r="H3" s="27"/>
      <c r="I3" s="45"/>
    </row>
    <row r="4" spans="2:10" ht="15" thickBot="1" x14ac:dyDescent="0.4">
      <c r="B4" s="43"/>
      <c r="C4" s="44"/>
      <c r="D4" s="44"/>
      <c r="E4" s="44"/>
      <c r="F4" s="44"/>
      <c r="G4" s="27"/>
      <c r="H4" s="27"/>
      <c r="I4" s="45"/>
    </row>
    <row r="5" spans="2:10" ht="21.5" thickBot="1" x14ac:dyDescent="0.5">
      <c r="B5" s="43"/>
      <c r="C5" s="17" t="s">
        <v>7</v>
      </c>
      <c r="D5" s="18" t="s">
        <v>0</v>
      </c>
      <c r="E5" s="19" t="s">
        <v>9</v>
      </c>
      <c r="F5" s="27"/>
      <c r="G5" s="27"/>
      <c r="H5" s="27"/>
      <c r="I5" s="45"/>
    </row>
    <row r="6" spans="2:10" ht="15" thickBot="1" x14ac:dyDescent="0.4">
      <c r="B6" s="43"/>
      <c r="C6" s="2">
        <v>1000</v>
      </c>
      <c r="D6" s="3">
        <f>1/C6*10000000</f>
        <v>10000</v>
      </c>
      <c r="E6" s="7">
        <f>C35/C6/1000</f>
        <v>299.79245800000001</v>
      </c>
      <c r="F6" s="27"/>
      <c r="G6" s="27"/>
      <c r="H6" s="27"/>
      <c r="I6" s="45"/>
    </row>
    <row r="7" spans="2:10" ht="15" thickBot="1" x14ac:dyDescent="0.4">
      <c r="B7" s="43"/>
      <c r="C7" s="12"/>
      <c r="D7" s="10"/>
      <c r="E7" s="11"/>
      <c r="F7" s="27"/>
      <c r="G7" s="27"/>
      <c r="H7" s="27"/>
      <c r="I7" s="45"/>
    </row>
    <row r="8" spans="2:10" ht="15" thickBot="1" x14ac:dyDescent="0.4">
      <c r="B8" s="43"/>
      <c r="C8" s="4">
        <f>10000000/D8</f>
        <v>1000</v>
      </c>
      <c r="D8" s="5">
        <v>10000</v>
      </c>
      <c r="E8" s="7">
        <f>D8*C35/10000000000</f>
        <v>299.79245800000001</v>
      </c>
      <c r="F8" s="27"/>
      <c r="G8" s="27"/>
      <c r="H8" s="27"/>
      <c r="I8" s="45"/>
    </row>
    <row r="9" spans="2:10" ht="15" thickBot="1" x14ac:dyDescent="0.4">
      <c r="B9" s="43"/>
      <c r="C9" s="12"/>
      <c r="D9" s="10"/>
      <c r="E9" s="11"/>
      <c r="F9" s="27"/>
      <c r="G9" s="27"/>
      <c r="H9" s="27"/>
      <c r="I9" s="45"/>
    </row>
    <row r="10" spans="2:10" ht="15" thickBot="1" x14ac:dyDescent="0.4">
      <c r="B10" s="43"/>
      <c r="C10" s="4">
        <f>C35/(E10*1000)</f>
        <v>999.30819333333329</v>
      </c>
      <c r="D10" s="3">
        <f>10000000000*E10/C35</f>
        <v>10006.922855944562</v>
      </c>
      <c r="E10" s="6">
        <v>300</v>
      </c>
      <c r="F10" s="27"/>
      <c r="G10" s="27"/>
      <c r="H10" s="27"/>
      <c r="I10" s="45"/>
    </row>
    <row r="11" spans="2:10" x14ac:dyDescent="0.35">
      <c r="B11" s="46"/>
      <c r="C11" s="44"/>
      <c r="D11" s="44"/>
      <c r="E11" s="44"/>
      <c r="F11" s="27"/>
      <c r="G11" s="27"/>
      <c r="H11" s="27"/>
      <c r="I11" s="45"/>
    </row>
    <row r="12" spans="2:10" ht="15" thickBot="1" x14ac:dyDescent="0.4">
      <c r="B12" s="43"/>
      <c r="C12" s="27"/>
      <c r="D12" s="44"/>
      <c r="E12" s="44"/>
      <c r="F12" s="27"/>
      <c r="G12" s="27"/>
      <c r="H12" s="27"/>
      <c r="I12" s="45"/>
    </row>
    <row r="13" spans="2:10" ht="21.5" thickBot="1" x14ac:dyDescent="0.5">
      <c r="B13" s="20" t="s">
        <v>3</v>
      </c>
      <c r="C13" s="14">
        <v>2.0000000000000001E-4</v>
      </c>
      <c r="D13" s="47"/>
      <c r="E13" s="24" t="s">
        <v>6</v>
      </c>
      <c r="F13" s="14">
        <v>1</v>
      </c>
      <c r="G13" s="47"/>
      <c r="H13" s="24" t="s">
        <v>13</v>
      </c>
      <c r="I13" s="14">
        <f>F16</f>
        <v>29.979245800000001</v>
      </c>
      <c r="J13" s="26"/>
    </row>
    <row r="14" spans="2:10" ht="21.5" thickBot="1" x14ac:dyDescent="0.5">
      <c r="B14" s="21" t="s">
        <v>5</v>
      </c>
      <c r="C14" s="1">
        <v>1000</v>
      </c>
      <c r="D14" s="27"/>
      <c r="E14" s="23" t="s">
        <v>4</v>
      </c>
      <c r="F14" s="1">
        <v>5000</v>
      </c>
      <c r="G14" s="27"/>
      <c r="H14" s="23" t="s">
        <v>4</v>
      </c>
      <c r="I14" s="1">
        <f>F14</f>
        <v>5000</v>
      </c>
      <c r="J14" s="26"/>
    </row>
    <row r="15" spans="2:10" ht="17" thickBot="1" x14ac:dyDescent="0.4">
      <c r="B15" s="22" t="s">
        <v>10</v>
      </c>
      <c r="C15" s="13">
        <f>2*(10000000/C14 -(10000000/(C14+(C13/2))))</f>
        <v>1.9999998003186192E-3</v>
      </c>
      <c r="D15" s="48"/>
      <c r="E15" s="25" t="s">
        <v>11</v>
      </c>
      <c r="F15" s="13">
        <f>2*(10000000/F14 -(10000000/(F14+(F13/2))))</f>
        <v>0.39996000399969489</v>
      </c>
      <c r="G15" s="48"/>
      <c r="H15" s="25" t="s">
        <v>11</v>
      </c>
      <c r="I15" s="13">
        <f>10000000/I14 -(10000000/(I14+I16))</f>
        <v>0.39992001599671312</v>
      </c>
      <c r="J15" s="26"/>
    </row>
    <row r="16" spans="2:10" ht="17" thickBot="1" x14ac:dyDescent="0.4">
      <c r="B16" s="22" t="s">
        <v>14</v>
      </c>
      <c r="C16" s="9">
        <f>C15*$C$35/10000</f>
        <v>59.958485613702805</v>
      </c>
      <c r="D16" s="48"/>
      <c r="E16" s="25" t="s">
        <v>12</v>
      </c>
      <c r="F16" s="9">
        <f>F13*$C$35/10000000</f>
        <v>29.979245800000001</v>
      </c>
      <c r="G16" s="48"/>
      <c r="H16" s="25" t="s">
        <v>10</v>
      </c>
      <c r="I16" s="9">
        <f>I13/$C$35*10000000</f>
        <v>1</v>
      </c>
      <c r="J16" s="26"/>
    </row>
    <row r="17" spans="2:10" x14ac:dyDescent="0.35">
      <c r="B17" s="43"/>
      <c r="C17" s="27"/>
      <c r="D17" s="27"/>
      <c r="E17" s="27"/>
      <c r="F17" s="27"/>
      <c r="G17" s="27"/>
      <c r="H17" s="27"/>
      <c r="I17" s="45"/>
    </row>
    <row r="18" spans="2:10" ht="15" thickBot="1" x14ac:dyDescent="0.4">
      <c r="B18" s="43"/>
      <c r="C18" s="27"/>
      <c r="D18" s="27"/>
      <c r="E18" s="27"/>
      <c r="F18" s="27"/>
      <c r="G18" s="27"/>
      <c r="H18" s="27"/>
      <c r="I18" s="45"/>
    </row>
    <row r="19" spans="2:10" ht="21.5" thickBot="1" x14ac:dyDescent="0.5">
      <c r="B19" s="20" t="s">
        <v>3</v>
      </c>
      <c r="C19" s="14">
        <v>10</v>
      </c>
      <c r="D19" s="47"/>
      <c r="E19" s="24" t="s">
        <v>6</v>
      </c>
      <c r="F19" s="14">
        <v>13</v>
      </c>
      <c r="G19" s="47"/>
      <c r="H19" s="24" t="s">
        <v>13</v>
      </c>
      <c r="I19" s="14">
        <f>F22</f>
        <v>389.73019540000001</v>
      </c>
      <c r="J19" s="26"/>
    </row>
    <row r="20" spans="2:10" ht="21.5" thickBot="1" x14ac:dyDescent="0.5">
      <c r="B20" s="23" t="s">
        <v>4</v>
      </c>
      <c r="C20" s="1">
        <v>4750</v>
      </c>
      <c r="D20" s="27"/>
      <c r="E20" s="21" t="s">
        <v>5</v>
      </c>
      <c r="F20" s="1">
        <f>C8</f>
        <v>1000</v>
      </c>
      <c r="G20" s="27"/>
      <c r="H20" s="21" t="s">
        <v>5</v>
      </c>
      <c r="I20" s="1">
        <f>F20</f>
        <v>1000</v>
      </c>
      <c r="J20" s="26"/>
    </row>
    <row r="21" spans="2:10" ht="17" thickBot="1" x14ac:dyDescent="0.4">
      <c r="B21" s="22" t="s">
        <v>10</v>
      </c>
      <c r="C21" s="13">
        <f>2*(C20-10000000/((10000000/C20)+(C19/2)))</f>
        <v>22.509041027558851</v>
      </c>
      <c r="D21" s="48"/>
      <c r="E21" s="25" t="s">
        <v>11</v>
      </c>
      <c r="F21" s="13">
        <f>2*(F20-10000000/((10000000/F20)+(F19/2)))</f>
        <v>1.2991555488931681</v>
      </c>
      <c r="G21" s="48"/>
      <c r="H21" s="25" t="s">
        <v>11</v>
      </c>
      <c r="I21" s="13">
        <f>I20-10000000/((10000000/I20)+I22)</f>
        <v>1.2983121941475702</v>
      </c>
      <c r="J21" s="26"/>
    </row>
    <row r="22" spans="2:10" ht="17" thickBot="1" x14ac:dyDescent="0.4">
      <c r="B22" s="22" t="s">
        <v>14</v>
      </c>
      <c r="C22" s="9">
        <f>C21*$C$35/10000</f>
        <v>674804.07368747133</v>
      </c>
      <c r="D22" s="49"/>
      <c r="E22" s="25" t="s">
        <v>12</v>
      </c>
      <c r="F22" s="9">
        <f>F19*$C$35/10000000</f>
        <v>389.73019540000001</v>
      </c>
      <c r="G22" s="49"/>
      <c r="H22" s="25" t="s">
        <v>10</v>
      </c>
      <c r="I22" s="9">
        <f>I19/$C$35*10000000</f>
        <v>13</v>
      </c>
      <c r="J22" s="26"/>
    </row>
    <row r="23" spans="2:10" x14ac:dyDescent="0.35">
      <c r="B23" s="8"/>
      <c r="C23" s="8"/>
      <c r="J23" s="26"/>
    </row>
    <row r="24" spans="2:10" x14ac:dyDescent="0.35">
      <c r="B24" s="15" t="s">
        <v>19</v>
      </c>
    </row>
    <row r="25" spans="2:10" s="28" customFormat="1" ht="13" x14ac:dyDescent="0.3">
      <c r="B25" s="16" t="s">
        <v>20</v>
      </c>
      <c r="C25" s="16"/>
    </row>
    <row r="26" spans="2:10" s="28" customFormat="1" ht="26.5" customHeight="1" x14ac:dyDescent="0.35">
      <c r="B26" s="37" t="s">
        <v>23</v>
      </c>
      <c r="C26" s="38"/>
      <c r="D26" s="38"/>
      <c r="E26" s="38"/>
      <c r="F26" s="38"/>
      <c r="G26" s="38"/>
      <c r="H26" s="38"/>
      <c r="I26" s="38"/>
    </row>
    <row r="27" spans="2:10" s="28" customFormat="1" ht="27.5" customHeight="1" x14ac:dyDescent="0.35">
      <c r="B27" s="37" t="s">
        <v>21</v>
      </c>
      <c r="C27" s="38"/>
      <c r="D27" s="38"/>
      <c r="E27" s="38"/>
      <c r="F27" s="38"/>
      <c r="G27" s="38"/>
      <c r="H27" s="38"/>
      <c r="I27" s="38"/>
    </row>
    <row r="28" spans="2:10" ht="14" customHeight="1" x14ac:dyDescent="0.35">
      <c r="B28" s="29" t="s">
        <v>22</v>
      </c>
      <c r="C28" s="8"/>
    </row>
    <row r="29" spans="2:10" ht="15.5" hidden="1" x14ac:dyDescent="0.35">
      <c r="B29" s="8" t="s">
        <v>15</v>
      </c>
      <c r="C29" s="8"/>
    </row>
    <row r="30" spans="2:10" ht="15.5" hidden="1" x14ac:dyDescent="0.35">
      <c r="B30" s="8"/>
      <c r="C30" s="8"/>
    </row>
    <row r="31" spans="2:10" ht="15.5" hidden="1" x14ac:dyDescent="0.35">
      <c r="C31" s="30"/>
      <c r="D31" s="31"/>
    </row>
    <row r="32" spans="2:10" ht="15.5" hidden="1" x14ac:dyDescent="0.45">
      <c r="B32" s="8"/>
      <c r="C32" s="32" t="s">
        <v>2</v>
      </c>
      <c r="D32" s="33" t="s">
        <v>1</v>
      </c>
    </row>
    <row r="33" spans="2:10" ht="15.5" hidden="1" x14ac:dyDescent="0.35">
      <c r="B33" s="8"/>
      <c r="C33" s="8"/>
      <c r="J33" s="34"/>
    </row>
    <row r="34" spans="2:10" ht="15.5" hidden="1" x14ac:dyDescent="0.35">
      <c r="B34" s="8"/>
      <c r="C34" s="8"/>
    </row>
    <row r="35" spans="2:10" ht="15.5" hidden="1" x14ac:dyDescent="0.35">
      <c r="B35" s="8" t="s">
        <v>8</v>
      </c>
      <c r="C35" s="35">
        <v>299792458</v>
      </c>
    </row>
    <row r="36" spans="2:10" ht="15.5" hidden="1" x14ac:dyDescent="0.35">
      <c r="B36" s="8"/>
      <c r="C36" s="35">
        <v>299792458</v>
      </c>
    </row>
    <row r="37" spans="2:10" ht="15.5" hidden="1" x14ac:dyDescent="0.35">
      <c r="C37" s="36"/>
    </row>
  </sheetData>
  <sheetProtection sheet="1" objects="1" scenarios="1" selectLockedCells="1"/>
  <mergeCells count="2">
    <mergeCell ref="B26:I26"/>
    <mergeCell ref="B27:I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calculator V1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Andreas Stangassinger</dc:creator>
  <cp:lastModifiedBy>Dr. Andreas Stangassinger</cp:lastModifiedBy>
  <dcterms:created xsi:type="dcterms:W3CDTF">2019-10-15T10:59:18Z</dcterms:created>
  <dcterms:modified xsi:type="dcterms:W3CDTF">2019-12-03T14:32:04Z</dcterms:modified>
</cp:coreProperties>
</file>